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145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<sst xmlns="http://schemas.openxmlformats.org/spreadsheetml/2006/main" count="591" uniqueCount="560">
  <si>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</si>
  <si>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</si>
  <si>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</si>
  <si>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</si>
  <si>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</si>
  <si>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</si>
  <si>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</si>
  <si>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</si>
  <si>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</si>
  <si>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</si>
  <si>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</si>
  <si>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</si>
  <si>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</si>
  <si>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</si>
  <si>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</si>
  <si>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</si>
  <si>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</si>
  <si>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</si>
  <si>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</si>
  <si>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</si>
  <si>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</si>
  <si>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</si>
  <si>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</si>
  <si>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</si>
  <si>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</si>
  <si>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</si>
  <si>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</si>
  <si>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</si>
  <si>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</si>
  <si>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</si>
  <si>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</si>
  <si>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</si>
  <si>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</si>
  <si>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</si>
  <si>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</si>
  <si>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</si>
  <si>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</si>
  <si>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</si>
  <si>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</si>
  <si>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</si>
  <si>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</si>
  <si>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</si>
  <si>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</si>
  <si>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</si>
  <si>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</si>
  <si>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</si>
  <si>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</si>
  <si>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</si>
  <si>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</si>
  <si>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</si>
  <si>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</si>
  <si>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</si>
  <si>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</si>
  <si>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</si>
  <si>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</si>
  <si>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</si>
  <si>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</si>
  <si>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</si>
  <si>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</si>
  <si>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</si>
  <si>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</si>
  <si>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</si>
  <si>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</si>
  <si>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</si>
  <si>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</si>
  <si>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</si>
  <si>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</si>
  <si>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</si>
  <si>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</si>
  <si>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</si>
  <si>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</si>
  <si>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</si>
  <si>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</si>
  <si>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</si>
  <si>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</si>
  <si>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</si>
  <si>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</si>
  <si>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</si>
  <si>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</si>
  <si>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</si>
  <si>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</si>
  <si>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</si>
  <si>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</si>
  <si>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</si>
  <si>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</si>
  <si>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</si>
  <si>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</si>
  <si>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</si>
  <si>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</si>
  <si>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</si>
  <si>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</si>
  <si>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</si>
  <si>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</si>
  <si>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</si>
  <si>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</si>
  <si>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</si>
  <si>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</si>
  <si>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</si>
  <si>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</si>
  <si>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</si>
  <si>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</si>
  <si>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</si>
  <si>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</si>
  <si>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</si>
  <si>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</si>
  <si>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</si>
  <si>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</si>
  <si>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</si>
  <si>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</si>
  <si>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</si>
  <si>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</si>
  <si>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</si>
  <si>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</si>
  <si>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</si>
  <si>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</si>
  <si>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</si>
  <si>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</si>
  <si>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</si>
  <si>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</si>
  <si>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</si>
  <si>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</si>
  <si>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</si>
  <si>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</si>
  <si>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</si>
  <si>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</si>
  <si>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</si>
  <si>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</si>
  <si>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</si>
  <si>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</si>
  <si>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</si>
  <si>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</si>
  <si>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</si>
  <si>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</si>
  <si>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</si>
  <si>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</si>
  <si>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</si>
  <si>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</si>
  <si>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</si>
  <si>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</si>
  <si>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</si>
  <si>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</si>
  <si>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</si>
  <si>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</si>
  <si>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</si>
  <si>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</si>
  <si>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</si>
  <si>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</si>
  <si>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</si>
  <si>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</si>
  <si>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</si>
  <si>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</si>
  <si>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</si>
  <si>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</si>
  <si>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</si>
  <si>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</si>
  <si>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</si>
  <si>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</si>
  <si>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</si>
  <si>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</si>
  <si>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</si>
  <si>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</si>
  <si>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</si>
  <si>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</si>
  <si>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</si>
  <si>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</si>
  <si>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</si>
  <si>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</si>
  <si>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</si>
  <si>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</si>
  <si>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</si>
  <si>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</si>
  <si>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</si>
  <si>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</si>
  <si>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</si>
  <si>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</si>
  <si>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</si>
  <si>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</si>
  <si>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</si>
  <si>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</si>
  <si>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</si>
  <si>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</si>
  <si>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</si>
  <si>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</si>
  <si>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</si>
  <si>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</si>
  <si>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</si>
  <si>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</si>
  <si>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</si>
  <si>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</si>
  <si>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</si>
  <si>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</si>
  <si>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</si>
  <si>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</si>
  <si>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</si>
  <si>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</si>
  <si>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</si>
  <si>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</si>
  <si>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</si>
  <si>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</si>
  <si>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</si>
  <si>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</si>
  <si>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</si>
  <si>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</si>
  <si>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</si>
  <si>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</si>
  <si>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</si>
  <si>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</si>
  <si>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</si>
  <si>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</si>
  <si>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</si>
  <si>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</si>
  <si>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</si>
  <si>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</si>
  <si>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</si>
  <si>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</si>
  <si>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</si>
  <si>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</si>
  <si>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</si>
  <si>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</si>
  <si>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</si>
  <si>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</si>
  <si>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</si>
  <si>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</si>
  <si>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</si>
  <si>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</si>
  <si>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</si>
  <si>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</si>
  <si>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</si>
  <si>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</si>
  <si>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</si>
  <si>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</si>
  <si>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</si>
  <si>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</si>
  <si>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</si>
  <si>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</si>
  <si>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</si>
  <si>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</si>
  <si>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</si>
  <si>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</si>
  <si>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</si>
  <si>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</si>
  <si>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</si>
  <si>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</si>
  <si>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</si>
  <si>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</si>
  <si>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</si>
  <si>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</si>
  <si>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</si>
  <si>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</si>
  <si>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</si>
  <si>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</si>
  <si>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</si>
  <si>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</si>
  <si>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</si>
  <si>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</si>
  <si>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</si>
  <si>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</si>
  <si>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</si>
  <si>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</si>
  <si>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</si>
  <si>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</si>
  <si>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</si>
  <si>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</si>
  <si>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</si>
  <si>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</si>
  <si>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</si>
  <si>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</si>
  <si>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</si>
  <si>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</si>
  <si>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</si>
  <si>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</si>
  <si>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</si>
  <si>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</si>
  <si>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</si>
  <si>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</si>
  <si>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</si>
  <si>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</si>
  <si>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</si>
  <si>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</si>
  <si>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</si>
  <si>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</si>
  <si>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</si>
  <si>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</si>
  <si>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</si>
  <si>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</si>
  <si>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</si>
  <si>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</si>
  <si>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</si>
  <si>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</si>
  <si>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</si>
  <si>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</si>
  <si>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</si>
  <si>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</si>
  <si>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</si>
  <si>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</si>
  <si>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</si>
  <si>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</si>
  <si>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</si>
  <si>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</si>
  <si>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</si>
  <si>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</si>
  <si>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</si>
  <si>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</si>
  <si>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</si>
  <si>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</si>
  <si>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</si>
  <si>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</si>
  <si>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</si>
  <si>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</si>
  <si>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</si>
  <si>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</si>
  <si>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</si>
  <si>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</si>
  <si>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</si>
  <si>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</si>
  <si>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</si>
  <si>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</si>
  <si>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</si>
  <si>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</si>
  <si>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</si>
  <si>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</si>
  <si>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</si>
  <si>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</si>
  <si>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</si>
  <si>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</si>
  <si>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</si>
  <si>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</si>
  <si>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</si>
  <si>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</si>
  <si>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</si>
  <si>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</si>
  <si>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</si>
  <si>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</si>
  <si>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</si>
  <si>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</si>
  <si>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</si>
  <si>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</si>
  <si>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</si>
  <si>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</si>
  <si>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</si>
  <si>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</si>
  <si>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</si>
  <si>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</si>
  <si>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</si>
  <si>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</si>
  <si>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</si>
  <si>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</si>
  <si>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</si>
  <si>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</si>
  <si>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</si>
  <si>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</si>
  <si>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</si>
  <si>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</si>
  <si>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</si>
  <si>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</si>
  <si>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</si>
  <si>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</si>
  <si>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</si>
  <si>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</si>
  <si>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</si>
  <si>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</si>
  <si>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</si>
  <si>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</si>
  <si>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</si>
  <si>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</si>
  <si>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</si>
  <si>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</si>
  <si>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</si>
  <si>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</si>
  <si>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</si>
  <si>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</si>
  <si>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</si>
  <si>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</si>
  <si>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</si>
  <si>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</si>
  <si>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</si>
  <si>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</si>
  <si>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</si>
  <si>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</si>
  <si>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</si>
  <si>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</si>
  <si>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</si>
  <si>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</si>
  <si>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</si>
  <si>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</si>
  <si>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</si>
  <si>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</si>
  <si>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</si>
  <si>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</si>
  <si>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</si>
  <si>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</si>
  <si>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</si>
  <si>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</si>
  <si>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</si>
  <si>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</si>
  <si>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</si>
  <si>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</si>
  <si>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</si>
  <si>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</si>
  <si>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</si>
  <si>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</si>
  <si>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</si>
  <si>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</si>
  <si>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</si>
  <si>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</si>
  <si>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</si>
  <si>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</si>
  <si>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</si>
  <si>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</si>
  <si>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</si>
  <si>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</si>
  <si>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</si>
  <si>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</si>
  <si>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</si>
  <si>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</si>
  <si>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</si>
  <si>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</si>
  <si>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</si>
  <si>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</si>
  <si>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</si>
  <si>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</si>
  <si>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</si>
  <si>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</si>
  <si>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</si>
  <si>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</si>
  <si>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</si>
  <si>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</si>
  <si>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</si>
  <si>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</si>
  <si>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</si>
  <si>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</si>
  <si>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</si>
  <si>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</si>
  <si>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</si>
  <si>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</si>
  <si>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</si>
  <si>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</si>
  <si>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</si>
  <si>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</si>
  <si>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</si>
  <si>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</si>
  <si>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</si>
  <si>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</si>
  <si>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</si>
  <si>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</si>
  <si>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</si>
  <si>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</si>
  <si>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</si>
  <si>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</si>
  <si>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</si>
  <si>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</si>
  <si>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</si>
  <si>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</si>
  <si>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</si>
  <si>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</si>
  <si>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</si>
  <si>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</si>
  <si>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</si>
  <si>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</si>
  <si>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</si>
  <si>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</si>
  <si>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</si>
  <si>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</si>
  <si>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</si>
  <si>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</si>
  <si>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</si>
  <si>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</si>
  <si>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</si>
  <si>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</si>
  <si>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</si>
  <si>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</si>
  <si>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</si>
  <si>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</si>
  <si>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</si>
  <si>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</si>
  <si>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</si>
  <si>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</si>
  <si>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</si>
  <si>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</si>
  <si>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</si>
  <si>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</si>
  <si>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</si>
  <si>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</si>
  <si>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</si>
  <si>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</si>
  <si>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</si>
  <si>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</si>
  <si>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</si>
  <si>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</si>
  <si>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</si>
  <si>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</si>
  <si>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</si>
  <si>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</si>
  <si>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</si>
  <si>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</si>
  <si>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</si>
  <si>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</si>
  <si>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</si>
  <si>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</si>
  <si>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</si>
  <si>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</si>
  <si>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</si>
  <si>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</si>
  <si>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</si>
  <si>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</si>
  <si>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</si>
  <si>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</si>
  <si>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</si>
  <si>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</si>
  <si>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</si>
  <si>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</si>
  <si>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</si>
  <si>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</si>
  <si>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</si>
  <si>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</si>
  <si>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</si>
  <si>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</si>
  <si>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</si>
  <si>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</si>
  <si>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</si>
  <si>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</si>
  <si>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</si>
  <si>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</si>
  <si>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</si>
  <si>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</si>
  <si>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</si>
  <si>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</si>
  <si>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</si>
  <si>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</si>
  <si>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</si>
  <si>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</si>
  <si>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</si>
  <si>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</si>
  <si>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</si>
  <si>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</si>
  <si>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</si>
  <si>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</si>
  <si>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</si>
  <si>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</si>
  <si>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</si>
  <si>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</si>
  <si>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</si>
  <si>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</si>
  <si>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</si>
  <si>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</si>
  <si>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</si>
  <si>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</si>
  <si>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</si>
  <si>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</si>
  <si>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</si>
  <si>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</si>
  <si>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</si>
  <si>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</si>
  <si>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</si>
  <si>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</si>
  <si>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</si>
  <si>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</si>
  <si>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</si>
  <si>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26. märtsi</t>
  </si>
  <si>
    <t>15. oktoobri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</si>
</sst>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4" fontId="5" fillId="0" borderId="7" xfId="17" applyNumberFormat="1" applyFont="1" applyBorder="1" applyAlignment="1" applyProtection="1">
      <alignment horizontal="right"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9" xfId="17" applyFont="1" applyFill="1" applyBorder="1" applyProtection="1">
      <alignment/>
      <protection locked="0"/>
    </xf>
    <xf numFmtId="4" fontId="5" fillId="0" borderId="10" xfId="17" applyNumberFormat="1" applyFont="1" applyFill="1" applyBorder="1" applyAlignment="1" applyProtection="1">
      <alignment/>
      <protection locked="0"/>
    </xf>
    <xf numFmtId="4" fontId="5" fillId="0" borderId="11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9" xfId="17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 locked="0"/>
    </xf>
    <xf numFmtId="4" fontId="9" fillId="0" borderId="16" xfId="17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7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7" applyNumberFormat="1" applyFont="1" applyFill="1" applyBorder="1" applyAlignment="1" applyProtection="1">
      <alignment/>
      <protection locked="0"/>
    </xf>
    <xf numFmtId="4" fontId="9" fillId="0" borderId="18" xfId="17" applyNumberFormat="1" applyFont="1" applyFill="1" applyBorder="1" applyProtection="1">
      <alignment/>
      <protection locked="0"/>
    </xf>
    <xf numFmtId="0" fontId="6" fillId="0" borderId="19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Protection="1">
      <alignment/>
      <protection locked="0"/>
    </xf>
    <xf numFmtId="0" fontId="1" fillId="0" borderId="20" xfId="17" applyFont="1" applyFill="1" applyBorder="1" applyAlignment="1">
      <alignment horizontal="left"/>
      <protection/>
    </xf>
    <xf numFmtId="0" fontId="1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 locked="0"/>
    </xf>
    <xf numFmtId="4" fontId="9" fillId="0" borderId="23" xfId="17" applyNumberFormat="1" applyFont="1" applyFill="1" applyBorder="1" applyProtection="1">
      <alignment/>
      <protection/>
    </xf>
    <xf numFmtId="4" fontId="9" fillId="2" borderId="15" xfId="17" applyNumberFormat="1" applyFont="1" applyFill="1" applyBorder="1" applyAlignment="1" applyProtection="1">
      <alignment/>
      <protection/>
    </xf>
    <xf numFmtId="0" fontId="1" fillId="0" borderId="24" xfId="17" applyFont="1" applyFill="1" applyBorder="1">
      <alignment/>
      <protection/>
    </xf>
    <xf numFmtId="4" fontId="9" fillId="2" borderId="15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2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0" fillId="0" borderId="0" xfId="17" applyFont="1" applyFill="1" applyBorder="1">
      <alignment/>
      <protection/>
    </xf>
    <xf numFmtId="4" fontId="5" fillId="0" borderId="15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7" applyNumberFormat="1" applyFont="1" applyFill="1" applyBorder="1" applyProtection="1">
      <alignment/>
      <protection/>
    </xf>
    <xf numFmtId="4" fontId="9" fillId="0" borderId="16" xfId="17" applyNumberFormat="1" applyFont="1" applyFill="1" applyBorder="1" applyProtection="1">
      <alignment/>
      <protection/>
    </xf>
    <xf numFmtId="4" fontId="5" fillId="0" borderId="15" xfId="17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4" xfId="17" applyFont="1" applyFill="1" applyBorder="1" applyAlignment="1">
      <alignment horizontal="left"/>
      <protection/>
    </xf>
    <xf numFmtId="0" fontId="11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/>
    </xf>
    <xf numFmtId="0" fontId="11" fillId="0" borderId="0" xfId="17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0" fontId="5" fillId="0" borderId="14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7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7" xfId="17" applyFont="1" applyFill="1" applyBorder="1">
      <alignment/>
      <protection/>
    </xf>
    <xf numFmtId="4" fontId="8" fillId="0" borderId="7" xfId="17" applyNumberFormat="1" applyFont="1" applyFill="1" applyBorder="1" applyAlignment="1" applyProtection="1">
      <alignment/>
      <protection/>
    </xf>
    <xf numFmtId="4" fontId="8" fillId="0" borderId="18" xfId="17" applyNumberFormat="1" applyFont="1" applyFill="1" applyBorder="1" applyAlignment="1" applyProtection="1">
      <alignment/>
      <protection/>
    </xf>
    <xf numFmtId="0" fontId="6" fillId="0" borderId="17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0" xfId="17" applyFont="1" applyFill="1" applyBorder="1" applyAlignment="1">
      <alignment horizontal="left"/>
      <protection/>
    </xf>
    <xf numFmtId="0" fontId="5" fillId="0" borderId="21" xfId="17" applyFont="1" applyFill="1" applyBorder="1">
      <alignment/>
      <protection/>
    </xf>
    <xf numFmtId="0" fontId="12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0" fontId="1" fillId="0" borderId="20" xfId="17" applyFont="1" applyFill="1" applyBorder="1" applyAlignment="1">
      <alignment horizontal="left"/>
      <protection/>
    </xf>
    <xf numFmtId="0" fontId="6" fillId="0" borderId="21" xfId="17" applyFont="1" applyFill="1" applyBorder="1">
      <alignment/>
      <protection/>
    </xf>
    <xf numFmtId="0" fontId="5" fillId="0" borderId="21" xfId="17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7" xfId="17" applyFont="1" applyFill="1" applyBorder="1">
      <alignment/>
      <protection/>
    </xf>
    <xf numFmtId="0" fontId="5" fillId="0" borderId="17" xfId="17" applyFont="1" applyFill="1" applyBorder="1" applyAlignment="1">
      <alignment/>
      <protection/>
    </xf>
    <xf numFmtId="0" fontId="5" fillId="0" borderId="17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8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7" xfId="17" applyNumberFormat="1" applyFont="1" applyFill="1" applyBorder="1" applyAlignment="1" applyProtection="1">
      <alignment/>
      <protection/>
    </xf>
    <xf numFmtId="4" fontId="9" fillId="0" borderId="18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3" xfId="17" applyFont="1" applyFill="1" applyBorder="1" applyAlignment="1">
      <alignment horizontal="left"/>
      <protection/>
    </xf>
    <xf numFmtId="0" fontId="1" fillId="0" borderId="9" xfId="17" applyFont="1" applyFill="1" applyBorder="1">
      <alignment/>
      <protection/>
    </xf>
    <xf numFmtId="4" fontId="9" fillId="0" borderId="10" xfId="17" applyNumberFormat="1" applyFont="1" applyFill="1" applyBorder="1" applyAlignment="1" applyProtection="1">
      <alignment/>
      <protection locked="0"/>
    </xf>
    <xf numFmtId="4" fontId="9" fillId="0" borderId="11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6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5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5" xfId="17" applyNumberFormat="1" applyFont="1" applyFill="1" applyBorder="1" applyAlignment="1" applyProtection="1">
      <alignment/>
      <protection locked="0"/>
    </xf>
    <xf numFmtId="0" fontId="1" fillId="0" borderId="14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4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24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7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1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2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4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3" xfId="17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7" applyNumberFormat="1" applyFont="1" applyFill="1" applyBorder="1" applyAlignment="1">
      <alignment horizontal="left"/>
      <protection/>
    </xf>
    <xf numFmtId="0" fontId="10" fillId="0" borderId="17" xfId="17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7" applyFont="1" applyBorder="1" applyAlignment="1">
      <alignment horizontal="left"/>
      <protection/>
    </xf>
    <xf numFmtId="49" fontId="6" fillId="0" borderId="9" xfId="17" applyNumberFormat="1" applyFont="1" applyBorder="1" applyAlignment="1">
      <alignment horizontal="left"/>
      <protection/>
    </xf>
    <xf numFmtId="0" fontId="6" fillId="0" borderId="9" xfId="17" applyFont="1" applyBorder="1">
      <alignment/>
      <protection/>
    </xf>
    <xf numFmtId="0" fontId="6" fillId="0" borderId="19" xfId="17" applyFont="1" applyBorder="1">
      <alignment/>
      <protection/>
    </xf>
    <xf numFmtId="164" fontId="6" fillId="0" borderId="9" xfId="17" applyNumberFormat="1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 wrapText="1"/>
      <protection locked="0"/>
    </xf>
    <xf numFmtId="4" fontId="8" fillId="0" borderId="11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10" fillId="0" borderId="14" xfId="17" applyFont="1" applyBorder="1" applyAlignment="1">
      <alignment horizontal="left"/>
      <protection/>
    </xf>
    <xf numFmtId="49" fontId="10" fillId="0" borderId="0" xfId="17" applyNumberFormat="1" applyFont="1" applyBorder="1" applyAlignment="1">
      <alignment horizontal="left"/>
      <protection/>
    </xf>
    <xf numFmtId="0" fontId="10" fillId="0" borderId="0" xfId="17" applyFont="1" applyBorder="1">
      <alignment/>
      <protection/>
    </xf>
    <xf numFmtId="0" fontId="5" fillId="0" borderId="24" xfId="17" applyFont="1" applyBorder="1">
      <alignment/>
      <protection/>
    </xf>
    <xf numFmtId="164" fontId="10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7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7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30" xfId="0" applyNumberFormat="1" applyFont="1" applyBorder="1" applyAlignment="1" applyProtection="1">
      <alignment/>
      <protection locked="0"/>
    </xf>
    <xf numFmtId="4" fontId="13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24" xfId="0" applyNumberFormat="1" applyFont="1" applyFill="1" applyBorder="1" applyAlignment="1" applyProtection="1">
      <alignment/>
      <protection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384" sqref="H384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278"/>
      <c r="E8" s="16"/>
      <c r="F8" s="17" t="s">
        <v>557</v>
      </c>
      <c r="G8" s="18"/>
      <c r="H8" s="19"/>
    </row>
    <row r="9" spans="1:8" ht="13.5" thickBot="1">
      <c r="A9" s="20" t="s">
        <v>3</v>
      </c>
      <c r="B9" s="11"/>
      <c r="C9" s="11"/>
      <c r="D9" s="278"/>
      <c r="E9" s="11"/>
      <c r="F9" s="277">
        <v>40178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40323935</v>
      </c>
      <c r="H11" s="30">
        <f>H12+H24+H44+H100</f>
        <v>40104567.9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10840896</v>
      </c>
      <c r="H12" s="34">
        <f>SUM(H13:H23)</f>
        <v>10906648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8043896</v>
      </c>
      <c r="H13" s="38">
        <v>8093640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2797000</v>
      </c>
      <c r="H14" s="38">
        <v>2813008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1732286</v>
      </c>
      <c r="H24" s="34">
        <f>H25+H26</f>
        <v>1406822.34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94485</v>
      </c>
      <c r="H25" s="50">
        <v>141310.5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1637801</v>
      </c>
      <c r="H26" s="54">
        <f>SUM(H27:H43)</f>
        <v>1265511.84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1058570.28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114005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1347.86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6376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>
        <v>2330.7</v>
      </c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44651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975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37256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5087435</v>
      </c>
      <c r="H44" s="34">
        <f>H45+H68+H88</f>
        <v>5123392.390000001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642229</v>
      </c>
      <c r="H45" s="60">
        <f>H46+H47+H66</f>
        <v>678186.39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642229</v>
      </c>
      <c r="H47" s="67">
        <f>H48+H63+H64+H65</f>
        <v>678186.39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111529</v>
      </c>
      <c r="H48" s="67">
        <f>SUM(H49:H62)+H67</f>
        <v>118246.39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>
        <v>13800</v>
      </c>
      <c r="H49" s="38">
        <v>13800</v>
      </c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>
        <v>3440</v>
      </c>
      <c r="H52" s="38">
        <v>3440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12900</v>
      </c>
      <c r="H54" s="38">
        <v>9623.39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81389</v>
      </c>
      <c r="H55" s="38">
        <v>81383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>
        <v>10000</v>
      </c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14000</v>
      </c>
      <c r="H63" s="38">
        <v>15500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>
        <v>10584</v>
      </c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>
        <v>516700</v>
      </c>
      <c r="H65" s="38">
        <v>533856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1262169</v>
      </c>
      <c r="H68" s="77">
        <f>H69+H70+H86</f>
        <v>1262169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1262169</v>
      </c>
      <c r="H70" s="67">
        <f>H71+H83+H84+H85</f>
        <v>1262169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522300</v>
      </c>
      <c r="H71" s="67">
        <f>SUM(H72:H82)+H87</f>
        <v>522300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522300</v>
      </c>
      <c r="H75" s="79">
        <v>522300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>
        <v>739869</v>
      </c>
      <c r="H85" s="38">
        <v>739869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3183037</v>
      </c>
      <c r="H88" s="77">
        <f>H89+H90+H99</f>
        <v>3183037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3183037</v>
      </c>
      <c r="H90" s="67">
        <f>H91+H96+H97+H98</f>
        <v>3183037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3183037</v>
      </c>
      <c r="H91" s="85">
        <f>H92+H95</f>
        <v>3183037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3183037</v>
      </c>
      <c r="H92" s="85">
        <f>SUM(H93:H94)</f>
        <v>3183037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>
        <v>3183037</v>
      </c>
      <c r="H93" s="38">
        <v>3183037</v>
      </c>
    </row>
    <row r="94" spans="1:9" ht="12.75">
      <c r="A94" s="35"/>
      <c r="B94" s="36"/>
      <c r="C94" s="69"/>
      <c r="D94" s="36"/>
      <c r="E94" s="40"/>
      <c r="F94" s="144" t="s">
        <v>556</v>
      </c>
      <c r="G94" s="37"/>
      <c r="H94" s="38"/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22663318</v>
      </c>
      <c r="H100" s="34">
        <f>H101+H108+H122</f>
        <v>22667705.169999998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>
        <v>1683500</v>
      </c>
      <c r="H101" s="77">
        <f>SUM(H102:H107)</f>
        <v>1683588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>
        <v>970000</v>
      </c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713588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20928360</v>
      </c>
      <c r="H108" s="77">
        <f>SUM(H109:H114)</f>
        <v>20914740.83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153780.58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20760960</v>
      </c>
      <c r="H114" s="67">
        <f>SUM(H115:H121)</f>
        <v>20760960.25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7559977</v>
      </c>
      <c r="H115" s="38">
        <v>7559977.25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13200983</v>
      </c>
      <c r="H119" s="98">
        <v>13200983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51458</v>
      </c>
      <c r="H122" s="77">
        <f>H123+H124+H125</f>
        <v>69376.34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41625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2258.34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25493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40793745</v>
      </c>
      <c r="H126" s="108">
        <f>H127+H152+H186+H205</f>
        <v>38135859.410000004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6171015</v>
      </c>
      <c r="H127" s="34">
        <f>H128+H129+H139+H150</f>
        <v>5255588.38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1421548</v>
      </c>
      <c r="H128" s="112">
        <v>1229641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2555080</v>
      </c>
      <c r="H129" s="117">
        <f>H130</f>
        <v>2357245.1799999997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2555080</v>
      </c>
      <c r="H130" s="117">
        <f>SUM(H131:H138)</f>
        <v>2357245.1799999997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314000</v>
      </c>
      <c r="H131" s="38">
        <v>309650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697463</v>
      </c>
      <c r="H132" s="38">
        <v>547936.5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448151</v>
      </c>
      <c r="H134" s="38">
        <v>369873.7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892541</v>
      </c>
      <c r="H135" s="38">
        <v>920069.98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202925</v>
      </c>
      <c r="H136" s="38">
        <v>188175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/>
      <c r="H137" s="38">
        <v>21540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1952800</v>
      </c>
      <c r="H139" s="117">
        <f>H140+H148</f>
        <v>1436744.2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1952800</v>
      </c>
      <c r="H140" s="67">
        <f>H141+H142+H147</f>
        <v>1436744.2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859800</v>
      </c>
      <c r="H142" s="67">
        <f>SUM(H143:H146)</f>
        <v>754467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/>
      <c r="H144" s="38"/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859800</v>
      </c>
      <c r="H146" s="38">
        <v>754467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>
        <v>1093000</v>
      </c>
      <c r="H147" s="38">
        <v>682277.2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241587</v>
      </c>
      <c r="H150" s="38">
        <v>231958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31136492</v>
      </c>
      <c r="H152" s="108">
        <f>H153+H162</f>
        <v>29892524.46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15663992</v>
      </c>
      <c r="H153" s="135">
        <f>H154+H160+H161</f>
        <v>15505964.74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11462383</v>
      </c>
      <c r="H154" s="67">
        <f>H155+H156+H157+H158+H159</f>
        <v>11427340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489325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2797508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7059698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763036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317773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48494</v>
      </c>
      <c r="H160" s="38">
        <v>48494.74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4153115</v>
      </c>
      <c r="H161" s="38">
        <v>4030130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15472500</v>
      </c>
      <c r="H162" s="141">
        <f>SUM(H163:H185)-H168</f>
        <v>14386559.72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1108612.86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895728.3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19398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227528.6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3114400.55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>
        <v>436330.94</v>
      </c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2419419.19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842535.84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243876.51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637332.16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344776.36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12435.69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171633.77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3478795.82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392394.27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460411.8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/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>
        <v>17280</v>
      </c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935551</v>
      </c>
      <c r="H186" s="34">
        <f>H187+H199</f>
        <v>464431.92000000004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595361</v>
      </c>
      <c r="H187" s="149">
        <f>H188+H196+H198</f>
        <v>124399.28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122068</v>
      </c>
      <c r="H188" s="150">
        <f>SUM(H189:H195)</f>
        <v>122871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118868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3964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>
        <v>39</v>
      </c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473293</v>
      </c>
      <c r="H196" s="38">
        <v>1528.28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473293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340190</v>
      </c>
      <c r="H199" s="156">
        <f>H200+H201+H202+H203+H204</f>
        <v>340032.64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335025.21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5007.43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2550687</v>
      </c>
      <c r="H205" s="34">
        <f>H206+H213+H214+H215</f>
        <v>2523314.65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2550687</v>
      </c>
      <c r="H206" s="60">
        <f>H207+H208+H209+H210+H211+H212</f>
        <v>2523314.65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2456054.65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>
        <v>67260</v>
      </c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-469810</v>
      </c>
      <c r="H216" s="169">
        <f>H11-H126</f>
        <v>1968708.4899999946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469810</v>
      </c>
      <c r="H217" s="169">
        <f>H218+H223+H228+H235+H243</f>
        <v>-1968708.49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-170232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>
        <v>-170232</v>
      </c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170232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>
        <v>170232</v>
      </c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-2325739.44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-2325739.44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2795549</v>
      </c>
      <c r="H243" s="186">
        <v>357030.95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40793745</v>
      </c>
      <c r="H244" s="34">
        <f>H245+H253+H254+H258+H277+H283+H294+H301+H327+H341</f>
        <v>38135859.41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6467743</v>
      </c>
      <c r="H245" s="190">
        <f>SUM(H246:H252)</f>
        <v>5925448.739999999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475981</v>
      </c>
      <c r="H246" s="192">
        <v>456484.58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4816444</v>
      </c>
      <c r="H247" s="192">
        <v>4769203.02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473293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361835</v>
      </c>
      <c r="H250" s="192">
        <v>359728.5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340190</v>
      </c>
      <c r="H251" s="196">
        <f>H199</f>
        <v>340032.64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10792</v>
      </c>
      <c r="H254" s="204">
        <f>SUM(H255:H257)</f>
        <v>4917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10792</v>
      </c>
      <c r="H255" s="192">
        <v>4917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7552682</v>
      </c>
      <c r="H258" s="263">
        <f>SUM(H259:H276)</f>
        <v>7097983.300000001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956457</v>
      </c>
      <c r="H260" s="192">
        <v>926736.56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448451</v>
      </c>
      <c r="H262" s="192">
        <v>448864.39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/>
      <c r="H263" s="192"/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>
        <v>203883</v>
      </c>
      <c r="H265" s="192">
        <v>203852.5</v>
      </c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3939703</v>
      </c>
      <c r="H266" s="192">
        <v>3819616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/>
      <c r="H273" s="192"/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>
        <v>276607</v>
      </c>
      <c r="H274" s="192">
        <v>245278.87</v>
      </c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1727581</v>
      </c>
      <c r="H275" s="192">
        <v>1453634.98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1396830</v>
      </c>
      <c r="H277" s="204">
        <f>SUM(H278:H282)</f>
        <v>1179791.99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150000</v>
      </c>
      <c r="H278" s="192">
        <v>74031.48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828278</v>
      </c>
      <c r="H281" s="192">
        <v>731508.7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418552</v>
      </c>
      <c r="H282" s="201">
        <v>374251.81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3799356</v>
      </c>
      <c r="H283" s="190">
        <f>SUM(H284:H293)</f>
        <v>3055509.6999999997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250000</v>
      </c>
      <c r="H284" s="192">
        <v>144667</v>
      </c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333266</v>
      </c>
      <c r="H285" s="192">
        <v>300701.87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2265548</v>
      </c>
      <c r="H286" s="192">
        <v>1662918.2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303942</v>
      </c>
      <c r="H287" s="192">
        <v>303942.63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390000</v>
      </c>
      <c r="H289" s="192">
        <v>390000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20600</v>
      </c>
      <c r="H290" s="192">
        <v>17280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236000</v>
      </c>
      <c r="H291" s="192">
        <v>236000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33887</v>
      </c>
      <c r="H294" s="190">
        <f>SUM(H295:H300)</f>
        <v>32771.49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33887</v>
      </c>
      <c r="H296" s="192">
        <v>32771.49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4767788</v>
      </c>
      <c r="H301" s="190">
        <f>SUM(H302:H326)</f>
        <v>4631107.2700000005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94000</v>
      </c>
      <c r="H306" s="192">
        <v>92765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55419</v>
      </c>
      <c r="H307" s="192">
        <v>55419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1235298</v>
      </c>
      <c r="H311" s="192">
        <v>1201393.2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1230672</v>
      </c>
      <c r="H312" s="192">
        <v>1173119.58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878543</v>
      </c>
      <c r="H313" s="192">
        <v>866734.32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598324</v>
      </c>
      <c r="H318" s="192">
        <v>574306.8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93000</v>
      </c>
      <c r="H319" s="192">
        <v>93000</v>
      </c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126429</v>
      </c>
      <c r="H323" s="192">
        <v>122956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456103</v>
      </c>
      <c r="H325" s="192">
        <v>451413.37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13216082</v>
      </c>
      <c r="H327" s="204">
        <f>SUM(H328:H340)</f>
        <v>12966853.25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4972763</v>
      </c>
      <c r="H328" s="192">
        <v>4770266.08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7390197</v>
      </c>
      <c r="H331" s="192">
        <v>7346465.33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731122</v>
      </c>
      <c r="H337" s="192">
        <v>731121.86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122000</v>
      </c>
      <c r="H338" s="192">
        <v>118999.98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3548585</v>
      </c>
      <c r="H341" s="190">
        <f>SUM(H342:H357)</f>
        <v>3241476.67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448151</v>
      </c>
      <c r="H344" s="192">
        <v>391413.7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449652</v>
      </c>
      <c r="H345" s="192">
        <v>440655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>
        <v>74400</v>
      </c>
      <c r="H346" s="192">
        <v>76155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584800</v>
      </c>
      <c r="H350" s="192">
        <v>546681.8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125654</v>
      </c>
      <c r="H351" s="192">
        <v>128874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748463</v>
      </c>
      <c r="H354" s="213">
        <v>598936.5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26775</v>
      </c>
      <c r="H355" s="192">
        <v>10661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1090690</v>
      </c>
      <c r="H356" s="192">
        <v>1048099.67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11628690.4</v>
      </c>
      <c r="H361" s="60">
        <f>H362+H363+H364+H365+H366+H367+H369</f>
        <v>9302950.96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11628690.4</v>
      </c>
      <c r="H367" s="38">
        <v>9302950.96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4903611.71</v>
      </c>
      <c r="H370" s="236">
        <f>H371+H378+H379+H380+H381+H382+H383+H384</f>
        <v>4546580.76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4203611.71</v>
      </c>
      <c r="H371" s="85">
        <f>SUM(H372:H373)</f>
        <v>3846580.76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2951921</v>
      </c>
      <c r="H372" s="38">
        <f>2354433-946371</f>
        <v>1408062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1251690.71</v>
      </c>
      <c r="H373" s="38">
        <v>2438518.76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74128.1</v>
      </c>
      <c r="H374" s="38">
        <v>74128.1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700000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38419537</v>
      </c>
      <c r="H385" s="269">
        <f>H12+H24+H88+H100</f>
        <v>38164212.51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 t="s">
        <v>559</v>
      </c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-1.2228413892650503</v>
      </c>
      <c r="H388" s="270">
        <f>IF(H385&lt;&gt;0,(H216+H242)/H385*100,"")</f>
        <v>5.158519881640798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Vahe=-51000</v>
      </c>
      <c r="H393" s="253" t="str">
        <f>IF(ROUND(H132,2)=ROUND(H354,2),"OK",CONCATENATE("Vahe=",ROUND(H132-H354,2)))</f>
        <v>Vahe=-51000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str">
        <f>IF(ROUND(G383-H221-H226,2)=ROUND(H383,2),"OK")</f>
        <v>OK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2010-01-08T08:38:28Z</dcterms:modified>
  <cp:category/>
  <cp:version/>
  <cp:contentType/>
  <cp:contentStatus/>
</cp:coreProperties>
</file>